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7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<sst xmlns="http://schemas.openxmlformats.org/spreadsheetml/2006/main" count="100" uniqueCount="31">
  <si>
    <t>7. Sector industrial</t>
  </si>
  <si>
    <t>7.1. Establecimientos, ocupación y producción por rama de actividad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</si>
  <si>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</si>
  <si>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</si>
  <si>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</si>
  <si>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</si>
  <si>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</si>
  <si>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</si>
  <si>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</si>
  <si>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</si>
  <si>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</si>
  <si>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España</t>
  </si>
  <si>
    <t>Productos energéticos</t>
  </si>
  <si>
    <t>Número de explotaciones</t>
  </si>
  <si>
    <t>Empleo en fin de año</t>
  </si>
  <si>
    <t>Horas trabajadas (miles)</t>
  </si>
  <si>
    <t>Energía consumida*</t>
  </si>
  <si>
    <t>Inversiones realizadas*</t>
  </si>
  <si>
    <t>Producción vendible*</t>
  </si>
  <si>
    <t>Minerales metálicos</t>
  </si>
  <si>
    <t>Minerales no metálicos</t>
  </si>
  <si>
    <t>Productos de cantera</t>
  </si>
  <si>
    <t>Total</t>
  </si>
  <si>
    <t xml:space="preserve">                        *Datos en euros.</t>
  </si>
  <si>
    <t xml:space="preserve">                          FUENTE: Ministerio de Economía. Estadística minera de España</t>
  </si>
  <si>
    <t>7.1.10. Estadística de la minería según grupo de productos por provincia. Años 1999-2000</t>
  </si>
  <si>
    <t>Año 1999</t>
  </si>
  <si>
    <t>Año 2000</t>
  </si>
  <si>
    <t>..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</si>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</sst>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;;\-"/>
    <numFmt numFmtId="189" formatCode="#,##0;\-#,##0;\-"/>
  </numFmts>
  <fonts count="15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4" fillId="0" borderId="0" xfId="0" applyNumberFormat="1" applyFont="1" applyFill="1" applyBorder="1" applyAlignment="1" quotePrefix="1">
      <alignment horizontal="left"/>
    </xf>
    <xf numFmtId="3" fontId="5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 quotePrefix="1">
      <alignment horizontal="left"/>
    </xf>
    <xf numFmtId="3" fontId="10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 horizontal="left"/>
    </xf>
    <xf numFmtId="189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188" fontId="11" fillId="0" borderId="0" xfId="0" applyNumberFormat="1" applyFont="1" applyFill="1" applyAlignment="1">
      <alignment horizontal="right"/>
    </xf>
    <xf numFmtId="188" fontId="10" fillId="0" borderId="0" xfId="0" applyNumberFormat="1" applyFont="1" applyFill="1" applyAlignment="1">
      <alignment horizontal="right"/>
    </xf>
    <xf numFmtId="188" fontId="11" fillId="0" borderId="0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showGridLines="0" tabSelected="1" workbookViewId="0" topLeftCell="A1">
      <selection activeCell="A1" sqref="A1"/>
    </sheetView>
  </sheetViews>
  <sheetFormatPr defaultColWidth="12" defaultRowHeight="11.25" customHeight="1"/>
  <cols>
    <col min="1" max="1" width="23.83203125" style="5" customWidth="1"/>
    <col min="2" max="2" width="12.33203125" style="3" customWidth="1"/>
    <col min="3" max="3" width="12" style="4" customWidth="1"/>
    <col min="4" max="5" width="11.33203125" style="4" customWidth="1"/>
    <col min="6" max="6" width="11.66015625" style="4" bestFit="1" customWidth="1"/>
    <col min="7" max="10" width="11.33203125" style="4" customWidth="1"/>
    <col min="11" max="11" width="12.33203125" style="3" customWidth="1"/>
    <col min="12" max="16384" width="12" style="4" customWidth="1"/>
  </cols>
  <sheetData>
    <row r="1" ht="16.5" customHeight="1">
      <c r="A1" s="26" t="s">
        <v>29</v>
      </c>
    </row>
    <row r="2" ht="16.5" customHeight="1">
      <c r="A2" s="27" t="s">
        <v>30</v>
      </c>
    </row>
    <row r="3" ht="12" customHeight="1">
      <c r="A3" s="27"/>
    </row>
    <row r="6" ht="15.75" customHeight="1">
      <c r="A6" s="2" t="s">
        <v>0</v>
      </c>
    </row>
    <row r="7" ht="11.25" customHeight="1">
      <c r="I7" s="6"/>
    </row>
    <row r="8" ht="15" customHeight="1">
      <c r="A8" s="7" t="s">
        <v>1</v>
      </c>
    </row>
    <row r="11" ht="15" customHeight="1">
      <c r="A11" s="8" t="s">
        <v>25</v>
      </c>
    </row>
    <row r="12" ht="11.25" customHeight="1" thickBot="1"/>
    <row r="13" spans="1:11" ht="24.75" customHeight="1" thickBot="1">
      <c r="A13" s="9"/>
      <c r="B13" s="10" t="s">
        <v>2</v>
      </c>
      <c r="C13" s="11" t="s">
        <v>3</v>
      </c>
      <c r="D13" s="11" t="s">
        <v>4</v>
      </c>
      <c r="E13" s="11" t="s">
        <v>5</v>
      </c>
      <c r="F13" s="11" t="s">
        <v>6</v>
      </c>
      <c r="G13" s="11" t="s">
        <v>7</v>
      </c>
      <c r="H13" s="11" t="s">
        <v>8</v>
      </c>
      <c r="I13" s="11" t="s">
        <v>9</v>
      </c>
      <c r="J13" s="11" t="s">
        <v>10</v>
      </c>
      <c r="K13" s="10" t="s">
        <v>11</v>
      </c>
    </row>
    <row r="14" spans="1:11" ht="11.25" customHeight="1">
      <c r="A14" s="12"/>
      <c r="B14" s="13"/>
      <c r="C14" s="14"/>
      <c r="D14" s="14"/>
      <c r="E14" s="14"/>
      <c r="F14" s="14"/>
      <c r="G14" s="14"/>
      <c r="H14" s="14"/>
      <c r="I14" s="14"/>
      <c r="J14" s="14"/>
      <c r="K14" s="13"/>
    </row>
    <row r="15" spans="1:11" ht="11.25" customHeight="1">
      <c r="A15" s="15" t="s">
        <v>26</v>
      </c>
      <c r="B15" s="13"/>
      <c r="C15" s="14"/>
      <c r="D15" s="14"/>
      <c r="E15" s="14"/>
      <c r="F15" s="14"/>
      <c r="G15" s="14"/>
      <c r="H15" s="14"/>
      <c r="I15" s="14"/>
      <c r="J15" s="14"/>
      <c r="K15" s="13"/>
    </row>
    <row r="16" spans="1:11" ht="11.25" customHeight="1">
      <c r="A16" s="16"/>
      <c r="B16" s="13"/>
      <c r="C16" s="14"/>
      <c r="D16" s="14"/>
      <c r="E16" s="14"/>
      <c r="F16" s="14"/>
      <c r="G16" s="14"/>
      <c r="H16" s="14"/>
      <c r="I16" s="14"/>
      <c r="J16" s="14"/>
      <c r="K16" s="13"/>
    </row>
    <row r="17" spans="1:11" ht="11.25" customHeight="1">
      <c r="A17" s="16" t="s">
        <v>12</v>
      </c>
      <c r="B17" s="13"/>
      <c r="C17" s="17"/>
      <c r="D17" s="14"/>
      <c r="E17" s="14"/>
      <c r="F17" s="14"/>
      <c r="G17" s="14"/>
      <c r="H17" s="14"/>
      <c r="I17" s="14"/>
      <c r="J17" s="14"/>
      <c r="K17" s="18"/>
    </row>
    <row r="18" spans="1:11" ht="11.25" customHeight="1">
      <c r="A18" s="12" t="s">
        <v>13</v>
      </c>
      <c r="B18" s="19">
        <v>8</v>
      </c>
      <c r="C18" s="17">
        <v>0</v>
      </c>
      <c r="D18" s="17">
        <v>0</v>
      </c>
      <c r="E18" s="17">
        <v>4</v>
      </c>
      <c r="F18" s="17">
        <v>0</v>
      </c>
      <c r="G18" s="20">
        <v>2</v>
      </c>
      <c r="H18" s="17">
        <v>0</v>
      </c>
      <c r="I18" s="17">
        <v>0</v>
      </c>
      <c r="J18" s="17">
        <v>2</v>
      </c>
      <c r="K18" s="13">
        <v>84</v>
      </c>
    </row>
    <row r="19" spans="1:11" ht="11.25" customHeight="1">
      <c r="A19" s="12" t="s">
        <v>14</v>
      </c>
      <c r="B19" s="19">
        <v>634</v>
      </c>
      <c r="C19" s="17">
        <v>0</v>
      </c>
      <c r="D19" s="17">
        <v>0</v>
      </c>
      <c r="E19" s="17">
        <v>612</v>
      </c>
      <c r="F19" s="17">
        <v>0</v>
      </c>
      <c r="G19" s="17">
        <v>20</v>
      </c>
      <c r="H19" s="17">
        <v>0</v>
      </c>
      <c r="I19" s="17">
        <v>0</v>
      </c>
      <c r="J19" s="17">
        <v>2</v>
      </c>
      <c r="K19" s="19">
        <v>18664</v>
      </c>
    </row>
    <row r="20" spans="1:11" ht="11.25" customHeight="1">
      <c r="A20" s="12" t="s">
        <v>15</v>
      </c>
      <c r="B20" s="19">
        <v>920</v>
      </c>
      <c r="C20" s="17">
        <v>0</v>
      </c>
      <c r="D20" s="17">
        <v>0</v>
      </c>
      <c r="E20" s="17">
        <v>883</v>
      </c>
      <c r="F20" s="17">
        <v>0</v>
      </c>
      <c r="G20" s="17">
        <v>34</v>
      </c>
      <c r="H20" s="17">
        <v>0</v>
      </c>
      <c r="I20" s="17">
        <v>0</v>
      </c>
      <c r="J20" s="17">
        <v>3</v>
      </c>
      <c r="K20" s="19">
        <v>25671</v>
      </c>
    </row>
    <row r="21" spans="1:11" ht="11.25" customHeight="1">
      <c r="A21" s="12" t="s">
        <v>16</v>
      </c>
      <c r="B21" s="13">
        <f>639197/166.386*1000</f>
        <v>3841651.340858005</v>
      </c>
      <c r="C21" s="20">
        <v>0</v>
      </c>
      <c r="D21" s="20">
        <v>0</v>
      </c>
      <c r="E21" s="20">
        <v>3517783.9481687164</v>
      </c>
      <c r="F21" s="20">
        <v>0</v>
      </c>
      <c r="G21" s="20">
        <f>G53-G45-G37-G29</f>
        <v>193153.2701068595</v>
      </c>
      <c r="H21" s="20">
        <v>0</v>
      </c>
      <c r="I21" s="20">
        <v>0</v>
      </c>
      <c r="J21" s="20">
        <f>B21-E21-G21</f>
        <v>130714.12258242909</v>
      </c>
      <c r="K21" s="19">
        <v>59926363.9969709</v>
      </c>
    </row>
    <row r="22" spans="1:11" ht="11.25" customHeight="1">
      <c r="A22" s="12" t="s">
        <v>17</v>
      </c>
      <c r="B22" s="19" t="s">
        <v>28</v>
      </c>
      <c r="C22" s="20">
        <v>0</v>
      </c>
      <c r="D22" s="20">
        <v>0</v>
      </c>
      <c r="E22" s="20">
        <v>2266999.6273724954</v>
      </c>
      <c r="F22" s="20">
        <v>0</v>
      </c>
      <c r="G22" s="20" t="s">
        <v>28</v>
      </c>
      <c r="H22" s="20">
        <v>0</v>
      </c>
      <c r="I22" s="20">
        <v>0</v>
      </c>
      <c r="J22" s="20" t="s">
        <v>28</v>
      </c>
      <c r="K22" s="19">
        <v>127855558.76095346</v>
      </c>
    </row>
    <row r="23" spans="1:11" ht="11.25" customHeight="1">
      <c r="A23" s="12" t="s">
        <v>18</v>
      </c>
      <c r="B23" s="13">
        <f>7883133/166.386*1000</f>
        <v>47378583.534672394</v>
      </c>
      <c r="C23" s="20">
        <v>0</v>
      </c>
      <c r="D23" s="20">
        <v>0</v>
      </c>
      <c r="E23" s="20">
        <v>34695196.711261764</v>
      </c>
      <c r="F23" s="20">
        <v>0</v>
      </c>
      <c r="G23" s="20">
        <f>G55-G47-G39-G31</f>
        <v>8988827.184979506</v>
      </c>
      <c r="H23" s="20">
        <v>0</v>
      </c>
      <c r="I23" s="20">
        <v>0</v>
      </c>
      <c r="J23" s="20">
        <f>B23-E23-G23</f>
        <v>3694559.6384311244</v>
      </c>
      <c r="K23" s="19">
        <v>862130455.6873776</v>
      </c>
    </row>
    <row r="24" spans="1:11" ht="11.25" customHeight="1">
      <c r="A24" s="12"/>
      <c r="B24" s="19"/>
      <c r="C24" s="17"/>
      <c r="D24" s="17"/>
      <c r="E24" s="20"/>
      <c r="F24" s="20"/>
      <c r="G24" s="20"/>
      <c r="H24" s="20"/>
      <c r="I24" s="20"/>
      <c r="J24" s="20"/>
      <c r="K24" s="19"/>
    </row>
    <row r="25" spans="1:11" ht="11.25" customHeight="1">
      <c r="A25" s="16" t="s">
        <v>19</v>
      </c>
      <c r="B25" s="19"/>
      <c r="C25" s="17"/>
      <c r="D25" s="17"/>
      <c r="E25" s="20"/>
      <c r="F25" s="20"/>
      <c r="G25" s="20"/>
      <c r="H25" s="20"/>
      <c r="I25" s="20"/>
      <c r="J25" s="20"/>
      <c r="K25" s="19"/>
    </row>
    <row r="26" spans="1:11" ht="11.25" customHeight="1">
      <c r="A26" s="12" t="s">
        <v>13</v>
      </c>
      <c r="B26" s="19">
        <v>8</v>
      </c>
      <c r="C26" s="17">
        <v>0</v>
      </c>
      <c r="D26" s="17">
        <v>0</v>
      </c>
      <c r="E26" s="17">
        <v>0</v>
      </c>
      <c r="F26" s="17">
        <v>0</v>
      </c>
      <c r="G26" s="20">
        <v>7</v>
      </c>
      <c r="H26" s="17">
        <v>0</v>
      </c>
      <c r="I26" s="17">
        <v>0</v>
      </c>
      <c r="J26" s="20">
        <v>1</v>
      </c>
      <c r="K26" s="19">
        <v>12</v>
      </c>
    </row>
    <row r="27" spans="1:11" ht="11.25" customHeight="1">
      <c r="A27" s="12" t="s">
        <v>14</v>
      </c>
      <c r="B27" s="19">
        <v>1625</v>
      </c>
      <c r="C27" s="17">
        <v>0</v>
      </c>
      <c r="D27" s="17">
        <v>0</v>
      </c>
      <c r="E27" s="17">
        <v>0</v>
      </c>
      <c r="F27" s="17">
        <v>0</v>
      </c>
      <c r="G27" s="20">
        <v>1146</v>
      </c>
      <c r="H27" s="17">
        <v>0</v>
      </c>
      <c r="I27" s="17">
        <v>0</v>
      </c>
      <c r="J27" s="20">
        <v>479</v>
      </c>
      <c r="K27" s="19">
        <v>2121</v>
      </c>
    </row>
    <row r="28" spans="1:11" ht="11.25" customHeight="1">
      <c r="A28" s="12" t="s">
        <v>15</v>
      </c>
      <c r="B28" s="19">
        <v>2731</v>
      </c>
      <c r="C28" s="17">
        <v>0</v>
      </c>
      <c r="D28" s="17">
        <v>0</v>
      </c>
      <c r="E28" s="17">
        <v>0</v>
      </c>
      <c r="F28" s="17">
        <v>0</v>
      </c>
      <c r="G28" s="20">
        <v>2038</v>
      </c>
      <c r="H28" s="17">
        <v>0</v>
      </c>
      <c r="I28" s="17">
        <v>0</v>
      </c>
      <c r="J28" s="20">
        <v>693</v>
      </c>
      <c r="K28" s="19">
        <v>3620</v>
      </c>
    </row>
    <row r="29" spans="1:11" ht="11.25" customHeight="1">
      <c r="A29" s="12" t="s">
        <v>16</v>
      </c>
      <c r="B29" s="13">
        <f>2678736/166.386*1000</f>
        <v>16099527.604485955</v>
      </c>
      <c r="C29" s="20">
        <v>0</v>
      </c>
      <c r="D29" s="20">
        <v>0</v>
      </c>
      <c r="E29" s="20">
        <v>0</v>
      </c>
      <c r="F29" s="20">
        <v>0</v>
      </c>
      <c r="G29" s="20">
        <v>9376119.385044415</v>
      </c>
      <c r="H29" s="20">
        <v>0</v>
      </c>
      <c r="I29" s="20">
        <v>0</v>
      </c>
      <c r="J29" s="20">
        <f>B29-G29</f>
        <v>6723408.219441541</v>
      </c>
      <c r="K29" s="19">
        <v>21668313.43983268</v>
      </c>
    </row>
    <row r="30" spans="1:11" ht="11.25" customHeight="1">
      <c r="A30" s="12" t="s">
        <v>17</v>
      </c>
      <c r="B30" s="19" t="s">
        <v>28</v>
      </c>
      <c r="C30" s="20">
        <v>0</v>
      </c>
      <c r="D30" s="20">
        <v>0</v>
      </c>
      <c r="E30" s="20">
        <v>0</v>
      </c>
      <c r="F30" s="20">
        <v>0</v>
      </c>
      <c r="G30" s="20">
        <v>4922084.790787687</v>
      </c>
      <c r="H30" s="20">
        <v>0</v>
      </c>
      <c r="I30" s="20">
        <v>0</v>
      </c>
      <c r="J30" s="20" t="s">
        <v>28</v>
      </c>
      <c r="K30" s="19">
        <v>20803877.730097484</v>
      </c>
    </row>
    <row r="31" spans="1:11" ht="11.25" customHeight="1">
      <c r="A31" s="12" t="s">
        <v>18</v>
      </c>
      <c r="B31" s="13">
        <f>12559329/166.386*1000</f>
        <v>75483087.51938264</v>
      </c>
      <c r="C31" s="20">
        <v>0</v>
      </c>
      <c r="D31" s="20">
        <v>0</v>
      </c>
      <c r="E31" s="20">
        <v>0</v>
      </c>
      <c r="F31" s="20">
        <v>0</v>
      </c>
      <c r="G31" s="20">
        <v>46795054.872405134</v>
      </c>
      <c r="H31" s="20">
        <v>0</v>
      </c>
      <c r="I31" s="20">
        <v>0</v>
      </c>
      <c r="J31" s="20">
        <f>B31-G31</f>
        <v>28688032.646977507</v>
      </c>
      <c r="K31" s="19">
        <v>155542455.49505368</v>
      </c>
    </row>
    <row r="32" spans="1:11" ht="11.25" customHeight="1">
      <c r="A32" s="12"/>
      <c r="B32" s="19"/>
      <c r="C32" s="20"/>
      <c r="D32" s="20"/>
      <c r="E32" s="20"/>
      <c r="F32" s="20"/>
      <c r="G32" s="20"/>
      <c r="H32" s="20"/>
      <c r="I32" s="20"/>
      <c r="J32" s="20"/>
      <c r="K32" s="19"/>
    </row>
    <row r="33" spans="1:11" ht="11.25" customHeight="1">
      <c r="A33" s="16" t="s">
        <v>20</v>
      </c>
      <c r="B33" s="19"/>
      <c r="C33" s="20"/>
      <c r="D33" s="20"/>
      <c r="E33" s="20"/>
      <c r="F33" s="20"/>
      <c r="G33" s="20"/>
      <c r="H33" s="20"/>
      <c r="I33" s="20"/>
      <c r="J33" s="20"/>
      <c r="K33" s="19"/>
    </row>
    <row r="34" spans="1:11" ht="11.25" customHeight="1">
      <c r="A34" s="12" t="s">
        <v>13</v>
      </c>
      <c r="B34" s="19">
        <v>32</v>
      </c>
      <c r="C34" s="14">
        <v>4</v>
      </c>
      <c r="D34" s="14">
        <v>7</v>
      </c>
      <c r="E34" s="14">
        <v>7</v>
      </c>
      <c r="F34" s="14">
        <v>5</v>
      </c>
      <c r="G34" s="14">
        <v>4</v>
      </c>
      <c r="H34" s="14">
        <v>4</v>
      </c>
      <c r="I34" s="17">
        <v>1</v>
      </c>
      <c r="J34" s="17">
        <v>0</v>
      </c>
      <c r="K34" s="13">
        <v>184</v>
      </c>
    </row>
    <row r="35" spans="1:11" ht="11.25" customHeight="1">
      <c r="A35" s="12" t="s">
        <v>14</v>
      </c>
      <c r="B35" s="19">
        <v>223</v>
      </c>
      <c r="C35" s="20">
        <v>20</v>
      </c>
      <c r="D35" s="20">
        <v>66</v>
      </c>
      <c r="E35" s="20">
        <v>19</v>
      </c>
      <c r="F35" s="20">
        <v>72</v>
      </c>
      <c r="G35" s="18">
        <v>23</v>
      </c>
      <c r="H35" s="20">
        <v>6</v>
      </c>
      <c r="I35" s="17">
        <v>17</v>
      </c>
      <c r="J35" s="17">
        <v>0</v>
      </c>
      <c r="K35" s="21">
        <v>3741</v>
      </c>
    </row>
    <row r="36" spans="1:11" ht="11.25" customHeight="1">
      <c r="A36" s="12" t="s">
        <v>15</v>
      </c>
      <c r="B36" s="13">
        <v>312</v>
      </c>
      <c r="C36" s="20">
        <v>28</v>
      </c>
      <c r="D36" s="20">
        <v>98</v>
      </c>
      <c r="E36" s="20">
        <v>12</v>
      </c>
      <c r="F36" s="20">
        <v>125</v>
      </c>
      <c r="G36" s="20">
        <v>26</v>
      </c>
      <c r="H36" s="20">
        <v>7</v>
      </c>
      <c r="I36" s="17">
        <v>17</v>
      </c>
      <c r="J36" s="17">
        <v>0</v>
      </c>
      <c r="K36" s="21">
        <v>6245</v>
      </c>
    </row>
    <row r="37" spans="1:11" ht="11.25" customHeight="1">
      <c r="A37" s="12" t="s">
        <v>16</v>
      </c>
      <c r="B37" s="13">
        <f>177020/166.386*1000</f>
        <v>1063911.6271801714</v>
      </c>
      <c r="C37" s="20">
        <v>76148.23362542521</v>
      </c>
      <c r="D37" s="20">
        <v>268393.97545466566</v>
      </c>
      <c r="E37" s="20">
        <v>7248.205978868415</v>
      </c>
      <c r="F37" s="20">
        <v>559271.8137343286</v>
      </c>
      <c r="G37" s="20">
        <f>8257/166.386*1000</f>
        <v>49625.5694589689</v>
      </c>
      <c r="H37" s="20">
        <v>2794.7062853845878</v>
      </c>
      <c r="I37" s="20">
        <f>B37-H37-G37-F37-E37-D37-C37-J37</f>
        <v>100429.12264253011</v>
      </c>
      <c r="J37" s="20">
        <v>0</v>
      </c>
      <c r="K37" s="19">
        <v>38124223.19185509</v>
      </c>
    </row>
    <row r="38" spans="1:11" ht="11.25" customHeight="1">
      <c r="A38" s="12" t="s">
        <v>17</v>
      </c>
      <c r="B38" s="19" t="s">
        <v>28</v>
      </c>
      <c r="C38" s="20">
        <v>429741.68499753583</v>
      </c>
      <c r="D38" s="19">
        <v>0</v>
      </c>
      <c r="E38" s="19">
        <v>0</v>
      </c>
      <c r="F38" s="20">
        <v>253705.23962352602</v>
      </c>
      <c r="G38" s="20" t="s">
        <v>28</v>
      </c>
      <c r="H38" s="20">
        <v>1262.1254192059428</v>
      </c>
      <c r="I38" s="20">
        <f>85650/166.386*1000</f>
        <v>514766.8674047095</v>
      </c>
      <c r="J38" s="20">
        <v>0</v>
      </c>
      <c r="K38" s="19">
        <v>56496321.805921175</v>
      </c>
    </row>
    <row r="39" spans="1:11" ht="11.25" customHeight="1">
      <c r="A39" s="12" t="s">
        <v>18</v>
      </c>
      <c r="B39" s="13">
        <f>3718621/166.386*1000</f>
        <v>22349362.32615725</v>
      </c>
      <c r="C39" s="20">
        <v>3300836.6088493024</v>
      </c>
      <c r="D39" s="20">
        <v>7062126.6212301515</v>
      </c>
      <c r="E39" s="20">
        <v>334379.09439496114</v>
      </c>
      <c r="F39" s="20">
        <v>6540502.205714423</v>
      </c>
      <c r="G39" s="20">
        <f>397056/166.386*1000</f>
        <v>2386354.6211820706</v>
      </c>
      <c r="H39" s="20">
        <v>77981.32054379575</v>
      </c>
      <c r="I39" s="20">
        <f>B39-H39-G39-F39-E39-D39-C39-J39</f>
        <v>2647181.854242546</v>
      </c>
      <c r="J39" s="20">
        <v>0</v>
      </c>
      <c r="K39" s="19">
        <v>434325141.5383506</v>
      </c>
    </row>
    <row r="40" spans="1:11" ht="11.25" customHeight="1">
      <c r="A40" s="12"/>
      <c r="B40" s="19"/>
      <c r="C40" s="20"/>
      <c r="D40" s="20"/>
      <c r="E40" s="20"/>
      <c r="F40" s="20"/>
      <c r="G40" s="20"/>
      <c r="H40" s="20"/>
      <c r="I40" s="20"/>
      <c r="J40" s="20"/>
      <c r="K40" s="18"/>
    </row>
    <row r="41" spans="1:10" ht="11.25" customHeight="1">
      <c r="A41" s="16" t="s">
        <v>21</v>
      </c>
      <c r="B41" s="19"/>
      <c r="C41" s="20"/>
      <c r="D41" s="20"/>
      <c r="E41" s="20"/>
      <c r="F41" s="20"/>
      <c r="G41" s="20"/>
      <c r="H41" s="20"/>
      <c r="I41" s="20"/>
      <c r="J41" s="20"/>
    </row>
    <row r="42" spans="1:11" ht="11.25" customHeight="1">
      <c r="A42" s="12" t="s">
        <v>13</v>
      </c>
      <c r="B42" s="19">
        <v>652</v>
      </c>
      <c r="C42" s="20">
        <v>149</v>
      </c>
      <c r="D42" s="20">
        <v>73</v>
      </c>
      <c r="E42" s="20">
        <v>54</v>
      </c>
      <c r="F42" s="20">
        <v>102</v>
      </c>
      <c r="G42" s="20">
        <v>87</v>
      </c>
      <c r="H42" s="20">
        <v>67</v>
      </c>
      <c r="I42" s="20">
        <v>67</v>
      </c>
      <c r="J42" s="20">
        <v>53</v>
      </c>
      <c r="K42" s="19">
        <v>3362</v>
      </c>
    </row>
    <row r="43" spans="1:11" ht="11.25" customHeight="1">
      <c r="A43" s="12" t="s">
        <v>14</v>
      </c>
      <c r="B43" s="19">
        <v>2761</v>
      </c>
      <c r="C43" s="20">
        <v>670</v>
      </c>
      <c r="D43" s="20">
        <v>322</v>
      </c>
      <c r="E43" s="20">
        <v>233</v>
      </c>
      <c r="F43" s="20">
        <v>434</v>
      </c>
      <c r="G43" s="20">
        <v>256</v>
      </c>
      <c r="H43" s="20">
        <v>228</v>
      </c>
      <c r="I43" s="20">
        <v>376</v>
      </c>
      <c r="J43" s="20">
        <v>242</v>
      </c>
      <c r="K43" s="19">
        <v>19728</v>
      </c>
    </row>
    <row r="44" spans="1:11" ht="11.25" customHeight="1">
      <c r="A44" s="12" t="s">
        <v>15</v>
      </c>
      <c r="B44" s="19">
        <v>4324</v>
      </c>
      <c r="C44" s="20">
        <v>1121</v>
      </c>
      <c r="D44" s="20">
        <v>493</v>
      </c>
      <c r="E44" s="20">
        <v>387</v>
      </c>
      <c r="F44" s="20">
        <v>637</v>
      </c>
      <c r="G44" s="20">
        <v>331</v>
      </c>
      <c r="H44" s="20">
        <v>356</v>
      </c>
      <c r="I44" s="20">
        <v>605</v>
      </c>
      <c r="J44" s="20">
        <v>394</v>
      </c>
      <c r="K44" s="19">
        <v>31365</v>
      </c>
    </row>
    <row r="45" spans="1:11" ht="11.25" customHeight="1">
      <c r="A45" s="12" t="s">
        <v>16</v>
      </c>
      <c r="B45" s="13">
        <f>3622255/166.386*1000</f>
        <v>21770191.001646772</v>
      </c>
      <c r="C45" s="20">
        <v>4866274.806774609</v>
      </c>
      <c r="D45" s="20">
        <v>2470147.7287752577</v>
      </c>
      <c r="E45" s="20">
        <v>2225595.9035014967</v>
      </c>
      <c r="F45" s="20">
        <v>3145757.455555155</v>
      </c>
      <c r="G45" s="20">
        <v>1687684.0599569676</v>
      </c>
      <c r="H45" s="20">
        <v>1567445.5783539482</v>
      </c>
      <c r="I45" s="14">
        <f>545142/166.386*1000</f>
        <v>3276369.4060798385</v>
      </c>
      <c r="J45" s="20">
        <v>2530916.062649502</v>
      </c>
      <c r="K45" s="19">
        <v>142794904.61937904</v>
      </c>
    </row>
    <row r="46" spans="1:11" ht="11.25" customHeight="1">
      <c r="A46" s="12" t="s">
        <v>17</v>
      </c>
      <c r="B46" s="19">
        <f>SUM(C46:J46)</f>
        <v>7378577.524551345</v>
      </c>
      <c r="C46" s="20">
        <v>392797.47094106476</v>
      </c>
      <c r="D46" s="20">
        <v>992445.2778478959</v>
      </c>
      <c r="E46" s="20">
        <v>822028.2956498744</v>
      </c>
      <c r="F46" s="20">
        <v>768159.580733956</v>
      </c>
      <c r="G46" s="20">
        <v>794195.4250958614</v>
      </c>
      <c r="H46" s="20">
        <v>863936.8696885556</v>
      </c>
      <c r="I46" s="20">
        <f>I54-I38</f>
        <v>1909806.113495126</v>
      </c>
      <c r="J46" s="20">
        <v>835208.4910990108</v>
      </c>
      <c r="K46" s="19">
        <v>87061158.99174209</v>
      </c>
    </row>
    <row r="47" spans="1:11" ht="11.25" customHeight="1">
      <c r="A47" s="12" t="s">
        <v>18</v>
      </c>
      <c r="B47" s="13">
        <f>48436346/166.386*1000</f>
        <v>291108302.38120997</v>
      </c>
      <c r="C47" s="20">
        <v>145030080.65582442</v>
      </c>
      <c r="D47" s="20">
        <v>22151244.69606818</v>
      </c>
      <c r="E47" s="20">
        <v>15171985.623790463</v>
      </c>
      <c r="F47" s="20">
        <v>27549270.972317383</v>
      </c>
      <c r="G47" s="20">
        <v>12931292.296226846</v>
      </c>
      <c r="H47" s="20">
        <v>11280336.085968772</v>
      </c>
      <c r="I47" s="14">
        <f>6107151/166.386*1000</f>
        <v>36704716.7429952</v>
      </c>
      <c r="J47" s="20">
        <v>20289375.308018703</v>
      </c>
      <c r="K47" s="19">
        <v>1460689625.329054</v>
      </c>
    </row>
    <row r="48" spans="1:11" ht="11.25" customHeight="1">
      <c r="A48" s="12"/>
      <c r="B48" s="19"/>
      <c r="C48" s="20"/>
      <c r="D48" s="20"/>
      <c r="E48" s="20"/>
      <c r="F48" s="20"/>
      <c r="G48" s="20"/>
      <c r="H48" s="20"/>
      <c r="I48" s="20"/>
      <c r="J48" s="20"/>
      <c r="K48" s="19"/>
    </row>
    <row r="49" spans="1:11" s="3" customFormat="1" ht="11.25" customHeight="1">
      <c r="A49" s="16" t="s">
        <v>22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s="3" customFormat="1" ht="11.25" customHeight="1">
      <c r="A50" s="16" t="s">
        <v>13</v>
      </c>
      <c r="B50" s="19">
        <v>700</v>
      </c>
      <c r="C50" s="19">
        <v>153</v>
      </c>
      <c r="D50" s="19">
        <v>80</v>
      </c>
      <c r="E50" s="19">
        <v>65</v>
      </c>
      <c r="F50" s="19">
        <v>107</v>
      </c>
      <c r="G50" s="19">
        <v>100</v>
      </c>
      <c r="H50" s="19">
        <v>71</v>
      </c>
      <c r="I50" s="19">
        <v>68</v>
      </c>
      <c r="J50" s="19">
        <v>56</v>
      </c>
      <c r="K50" s="19">
        <v>3642</v>
      </c>
    </row>
    <row r="51" spans="1:11" s="3" customFormat="1" ht="11.25" customHeight="1">
      <c r="A51" s="16" t="s">
        <v>14</v>
      </c>
      <c r="B51" s="19">
        <v>5243</v>
      </c>
      <c r="C51" s="19">
        <v>690</v>
      </c>
      <c r="D51" s="19">
        <v>388</v>
      </c>
      <c r="E51" s="19">
        <v>864</v>
      </c>
      <c r="F51" s="19">
        <v>506</v>
      </c>
      <c r="G51" s="19">
        <v>1445</v>
      </c>
      <c r="H51" s="19">
        <v>234</v>
      </c>
      <c r="I51" s="19">
        <v>393</v>
      </c>
      <c r="J51" s="19">
        <v>723</v>
      </c>
      <c r="K51" s="19">
        <v>44254</v>
      </c>
    </row>
    <row r="52" spans="1:11" s="3" customFormat="1" ht="11.25" customHeight="1">
      <c r="A52" s="16" t="s">
        <v>15</v>
      </c>
      <c r="B52" s="13">
        <v>8286</v>
      </c>
      <c r="C52" s="19">
        <v>1149</v>
      </c>
      <c r="D52" s="19">
        <v>591</v>
      </c>
      <c r="E52" s="19">
        <v>1281</v>
      </c>
      <c r="F52" s="19">
        <v>762</v>
      </c>
      <c r="G52" s="19">
        <v>2429</v>
      </c>
      <c r="H52" s="19">
        <v>362</v>
      </c>
      <c r="I52" s="19">
        <v>622</v>
      </c>
      <c r="J52" s="19">
        <v>1089</v>
      </c>
      <c r="K52" s="19">
        <v>66901</v>
      </c>
    </row>
    <row r="53" spans="1:11" s="3" customFormat="1" ht="11.25" customHeight="1">
      <c r="A53" s="16" t="s">
        <v>16</v>
      </c>
      <c r="B53" s="13">
        <v>42775281.5741709</v>
      </c>
      <c r="C53" s="19">
        <v>4942423.040400034</v>
      </c>
      <c r="D53" s="19">
        <v>2738541.7042299234</v>
      </c>
      <c r="E53" s="19">
        <v>5750628.057649082</v>
      </c>
      <c r="F53" s="19">
        <v>3705029.269289484</v>
      </c>
      <c r="G53" s="19">
        <v>11306582.28456721</v>
      </c>
      <c r="H53" s="19">
        <v>1570240.2846393327</v>
      </c>
      <c r="I53" s="19">
        <v>3376798.5287223686</v>
      </c>
      <c r="J53" s="19">
        <v>9385038.40467347</v>
      </c>
      <c r="K53" s="19">
        <v>262513805.2480377</v>
      </c>
    </row>
    <row r="54" spans="1:11" s="3" customFormat="1" ht="11.25" customHeight="1">
      <c r="A54" s="16" t="s">
        <v>17</v>
      </c>
      <c r="B54" s="19">
        <f>SUM(C54:J54)</f>
        <v>23773093.890110947</v>
      </c>
      <c r="C54" s="19">
        <v>822539.1559386007</v>
      </c>
      <c r="D54" s="19">
        <v>992445.2778478959</v>
      </c>
      <c r="E54" s="19">
        <v>3089027.92302237</v>
      </c>
      <c r="F54" s="19">
        <v>1021864.8203574821</v>
      </c>
      <c r="G54" s="19">
        <v>6402840.383205318</v>
      </c>
      <c r="H54" s="19">
        <v>865198.9951077615</v>
      </c>
      <c r="I54" s="19">
        <v>2424572.9808998355</v>
      </c>
      <c r="J54" s="19">
        <v>8154604.353731684</v>
      </c>
      <c r="K54" s="19">
        <v>292216917.28871423</v>
      </c>
    </row>
    <row r="55" spans="1:11" s="3" customFormat="1" ht="11.25" customHeight="1">
      <c r="A55" s="16" t="s">
        <v>18</v>
      </c>
      <c r="B55" s="13">
        <f>72597429/166.386*1000</f>
        <v>436319335.7614222</v>
      </c>
      <c r="C55" s="19">
        <v>148330917.2646737</v>
      </c>
      <c r="D55" s="19">
        <v>29213371.31729833</v>
      </c>
      <c r="E55" s="19">
        <v>50201561.42944719</v>
      </c>
      <c r="F55" s="19">
        <v>34089773.17803181</v>
      </c>
      <c r="G55" s="19">
        <v>71101528.97479355</v>
      </c>
      <c r="H55" s="19">
        <v>11358317.406512568</v>
      </c>
      <c r="I55" s="19">
        <v>39351904.60735879</v>
      </c>
      <c r="J55" s="19">
        <v>52671961.58330629</v>
      </c>
      <c r="K55" s="19">
        <v>2912687678.049836</v>
      </c>
    </row>
    <row r="56" spans="1:11" s="3" customFormat="1" ht="11.25" customHeight="1">
      <c r="A56" s="16"/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ht="11.25" customHeight="1">
      <c r="G57" s="14"/>
    </row>
    <row r="58" ht="11.25" customHeight="1">
      <c r="A58" s="15" t="s">
        <v>27</v>
      </c>
    </row>
    <row r="59" ht="11.25" customHeight="1">
      <c r="A59" s="16"/>
    </row>
    <row r="60" ht="11.25" customHeight="1">
      <c r="A60" s="16" t="s">
        <v>12</v>
      </c>
    </row>
    <row r="61" spans="1:11" ht="11.25" customHeight="1">
      <c r="A61" s="12" t="s">
        <v>13</v>
      </c>
      <c r="B61" s="13">
        <v>9</v>
      </c>
      <c r="C61" s="20">
        <v>0</v>
      </c>
      <c r="D61" s="20">
        <v>0</v>
      </c>
      <c r="E61" s="14">
        <v>4</v>
      </c>
      <c r="F61" s="20">
        <v>0</v>
      </c>
      <c r="G61" s="14">
        <v>3</v>
      </c>
      <c r="H61" s="20">
        <v>0</v>
      </c>
      <c r="I61" s="20">
        <v>0</v>
      </c>
      <c r="J61" s="14">
        <v>2</v>
      </c>
      <c r="K61" s="13">
        <v>84</v>
      </c>
    </row>
    <row r="62" spans="1:11" ht="11.25" customHeight="1">
      <c r="A62" s="12" t="s">
        <v>14</v>
      </c>
      <c r="B62" s="13">
        <v>560</v>
      </c>
      <c r="C62" s="20">
        <v>0</v>
      </c>
      <c r="D62" s="20">
        <v>0</v>
      </c>
      <c r="E62" s="14">
        <v>526</v>
      </c>
      <c r="F62" s="20">
        <v>0</v>
      </c>
      <c r="G62" s="14">
        <v>26</v>
      </c>
      <c r="H62" s="20">
        <v>0</v>
      </c>
      <c r="I62" s="20">
        <v>0</v>
      </c>
      <c r="J62" s="14">
        <v>8</v>
      </c>
      <c r="K62" s="13">
        <v>17041</v>
      </c>
    </row>
    <row r="63" spans="1:11" ht="11.25" customHeight="1">
      <c r="A63" s="12" t="s">
        <v>15</v>
      </c>
      <c r="B63" s="13">
        <v>982</v>
      </c>
      <c r="C63" s="20">
        <v>0</v>
      </c>
      <c r="D63" s="20">
        <v>0</v>
      </c>
      <c r="E63" s="14">
        <v>947</v>
      </c>
      <c r="F63" s="20">
        <v>0</v>
      </c>
      <c r="G63" s="14">
        <v>33</v>
      </c>
      <c r="H63" s="20">
        <v>0</v>
      </c>
      <c r="I63" s="20">
        <v>0</v>
      </c>
      <c r="J63" s="14">
        <v>2</v>
      </c>
      <c r="K63" s="13">
        <v>24777</v>
      </c>
    </row>
    <row r="64" spans="1:11" ht="11.25" customHeight="1">
      <c r="A64" s="12" t="s">
        <v>16</v>
      </c>
      <c r="B64" s="13">
        <f>577624/166.386*1000</f>
        <v>3471590.1578257787</v>
      </c>
      <c r="C64" s="20">
        <v>0</v>
      </c>
      <c r="D64" s="20">
        <v>0</v>
      </c>
      <c r="E64" s="14">
        <v>3139104.2515596263</v>
      </c>
      <c r="F64" s="20">
        <v>0</v>
      </c>
      <c r="G64" s="14">
        <v>312670.53718461894</v>
      </c>
      <c r="H64" s="20">
        <v>0</v>
      </c>
      <c r="I64" s="20">
        <v>0</v>
      </c>
      <c r="J64" s="14">
        <v>19815.37</v>
      </c>
      <c r="K64" s="13">
        <v>60924597.02138401</v>
      </c>
    </row>
    <row r="65" spans="1:11" ht="11.25" customHeight="1">
      <c r="A65" s="12" t="s">
        <v>17</v>
      </c>
      <c r="B65" s="13" t="s">
        <v>28</v>
      </c>
      <c r="C65" s="20">
        <v>0</v>
      </c>
      <c r="D65" s="20">
        <v>0</v>
      </c>
      <c r="E65" s="14">
        <v>1205924.7773250153</v>
      </c>
      <c r="F65" s="20">
        <v>0</v>
      </c>
      <c r="G65" s="14">
        <v>5540021.396030917</v>
      </c>
      <c r="H65" s="20">
        <v>0</v>
      </c>
      <c r="I65" s="20">
        <v>0</v>
      </c>
      <c r="J65" s="14" t="s">
        <v>28</v>
      </c>
      <c r="K65" s="13">
        <v>142193345.59398028</v>
      </c>
    </row>
    <row r="66" spans="1:11" ht="11.25" customHeight="1">
      <c r="A66" s="12" t="s">
        <v>18</v>
      </c>
      <c r="B66" s="13">
        <v>54907606.40919308</v>
      </c>
      <c r="C66" s="20">
        <v>0</v>
      </c>
      <c r="D66" s="20">
        <v>0</v>
      </c>
      <c r="E66" s="14">
        <v>28506767.396295365</v>
      </c>
      <c r="F66" s="20">
        <v>0</v>
      </c>
      <c r="G66" s="14">
        <v>22196080.19905521</v>
      </c>
      <c r="H66" s="20">
        <v>0</v>
      </c>
      <c r="I66" s="20">
        <v>0</v>
      </c>
      <c r="J66" s="14">
        <f>699613/166.386*1000</f>
        <v>4204758.813842511</v>
      </c>
      <c r="K66" s="13">
        <v>753397244.9605136</v>
      </c>
    </row>
    <row r="67" spans="1:11" ht="11.25" customHeight="1">
      <c r="A67" s="12"/>
      <c r="B67" s="13"/>
      <c r="C67" s="14"/>
      <c r="D67" s="14"/>
      <c r="E67" s="14"/>
      <c r="F67" s="14"/>
      <c r="G67" s="14"/>
      <c r="H67" s="14"/>
      <c r="I67" s="14"/>
      <c r="J67" s="14"/>
      <c r="K67" s="13"/>
    </row>
    <row r="68" spans="1:11" ht="11.25" customHeight="1">
      <c r="A68" s="16" t="s">
        <v>19</v>
      </c>
      <c r="B68" s="13"/>
      <c r="C68" s="14"/>
      <c r="D68" s="14"/>
      <c r="E68" s="14"/>
      <c r="F68" s="14"/>
      <c r="G68" s="14"/>
      <c r="H68" s="14"/>
      <c r="I68" s="14"/>
      <c r="J68" s="14"/>
      <c r="K68" s="13"/>
    </row>
    <row r="69" spans="1:11" ht="11.25" customHeight="1">
      <c r="A69" s="12" t="s">
        <v>13</v>
      </c>
      <c r="B69" s="13">
        <v>7</v>
      </c>
      <c r="C69" s="20">
        <v>0</v>
      </c>
      <c r="D69" s="20">
        <v>0</v>
      </c>
      <c r="E69" s="20">
        <v>0</v>
      </c>
      <c r="F69" s="20">
        <v>0</v>
      </c>
      <c r="G69" s="14">
        <v>6</v>
      </c>
      <c r="H69" s="20">
        <v>0</v>
      </c>
      <c r="I69" s="20">
        <v>0</v>
      </c>
      <c r="J69" s="14">
        <v>1</v>
      </c>
      <c r="K69" s="13">
        <v>10</v>
      </c>
    </row>
    <row r="70" spans="1:11" ht="11.25" customHeight="1">
      <c r="A70" s="12" t="s">
        <v>14</v>
      </c>
      <c r="B70" s="13">
        <v>1540</v>
      </c>
      <c r="C70" s="20">
        <v>0</v>
      </c>
      <c r="D70" s="20">
        <v>0</v>
      </c>
      <c r="E70" s="20">
        <v>0</v>
      </c>
      <c r="F70" s="20">
        <v>0</v>
      </c>
      <c r="G70" s="14">
        <v>1102</v>
      </c>
      <c r="H70" s="20">
        <v>0</v>
      </c>
      <c r="I70" s="20">
        <v>0</v>
      </c>
      <c r="J70" s="14">
        <v>438</v>
      </c>
      <c r="K70" s="13">
        <v>2036</v>
      </c>
    </row>
    <row r="71" spans="1:11" ht="11.25" customHeight="1">
      <c r="A71" s="12" t="s">
        <v>15</v>
      </c>
      <c r="B71" s="13">
        <v>2796</v>
      </c>
      <c r="C71" s="20">
        <v>0</v>
      </c>
      <c r="D71" s="20">
        <v>0</v>
      </c>
      <c r="E71" s="20">
        <v>0</v>
      </c>
      <c r="F71" s="20">
        <v>0</v>
      </c>
      <c r="G71" s="14">
        <v>2011</v>
      </c>
      <c r="H71" s="20">
        <v>0</v>
      </c>
      <c r="I71" s="20">
        <v>0</v>
      </c>
      <c r="J71" s="14">
        <v>785</v>
      </c>
      <c r="K71" s="13">
        <v>3723</v>
      </c>
    </row>
    <row r="72" spans="1:11" ht="11.25" customHeight="1">
      <c r="A72" s="12" t="s">
        <v>16</v>
      </c>
      <c r="B72" s="13">
        <v>23149123.123339705</v>
      </c>
      <c r="C72" s="20">
        <v>0</v>
      </c>
      <c r="D72" s="20">
        <v>0</v>
      </c>
      <c r="E72" s="20">
        <v>0</v>
      </c>
      <c r="F72" s="20">
        <v>0</v>
      </c>
      <c r="G72" s="14">
        <v>10931256.235500583</v>
      </c>
      <c r="H72" s="20">
        <v>0</v>
      </c>
      <c r="I72" s="20">
        <v>0</v>
      </c>
      <c r="J72" s="14">
        <f>B72-G72</f>
        <v>12217866.887839122</v>
      </c>
      <c r="K72" s="13">
        <v>28836122.029497676</v>
      </c>
    </row>
    <row r="73" spans="1:11" ht="11.25" customHeight="1">
      <c r="A73" s="12" t="s">
        <v>17</v>
      </c>
      <c r="B73" s="13" t="s">
        <v>28</v>
      </c>
      <c r="C73" s="20">
        <v>0</v>
      </c>
      <c r="D73" s="20">
        <v>0</v>
      </c>
      <c r="E73" s="20">
        <v>0</v>
      </c>
      <c r="F73" s="20">
        <v>0</v>
      </c>
      <c r="G73" s="14">
        <v>3897569.507049872</v>
      </c>
      <c r="H73" s="20">
        <v>0</v>
      </c>
      <c r="I73" s="20">
        <v>0</v>
      </c>
      <c r="J73" s="14" t="s">
        <v>28</v>
      </c>
      <c r="K73" s="13">
        <v>10259252.581346989</v>
      </c>
    </row>
    <row r="74" spans="1:11" ht="11.25" customHeight="1">
      <c r="A74" s="12" t="s">
        <v>18</v>
      </c>
      <c r="B74" s="13">
        <v>117483628.43027659</v>
      </c>
      <c r="C74" s="20">
        <v>0</v>
      </c>
      <c r="D74" s="20">
        <v>0</v>
      </c>
      <c r="E74" s="20">
        <v>0</v>
      </c>
      <c r="F74" s="20">
        <v>0</v>
      </c>
      <c r="G74" s="14">
        <v>57555966.24716022</v>
      </c>
      <c r="H74" s="20">
        <v>0</v>
      </c>
      <c r="I74" s="20">
        <v>0</v>
      </c>
      <c r="J74" s="14">
        <f>B74-G74</f>
        <v>59927662.18311637</v>
      </c>
      <c r="K74" s="13">
        <v>209267702.81153464</v>
      </c>
    </row>
    <row r="75" spans="1:11" ht="11.25" customHeight="1">
      <c r="A75" s="12"/>
      <c r="B75" s="13"/>
      <c r="C75" s="14"/>
      <c r="D75" s="14"/>
      <c r="E75" s="14"/>
      <c r="F75" s="14"/>
      <c r="G75" s="14"/>
      <c r="H75" s="14"/>
      <c r="I75" s="14"/>
      <c r="J75" s="14"/>
      <c r="K75" s="13"/>
    </row>
    <row r="76" spans="1:11" ht="11.25" customHeight="1">
      <c r="A76" s="16" t="s">
        <v>20</v>
      </c>
      <c r="B76" s="13"/>
      <c r="C76" s="14"/>
      <c r="D76" s="14"/>
      <c r="E76" s="14"/>
      <c r="F76" s="14"/>
      <c r="G76" s="14"/>
      <c r="H76" s="14"/>
      <c r="I76" s="14"/>
      <c r="J76" s="14"/>
      <c r="K76" s="13"/>
    </row>
    <row r="77" spans="1:11" ht="11.25" customHeight="1">
      <c r="A77" s="12" t="s">
        <v>13</v>
      </c>
      <c r="B77" s="13">
        <v>32</v>
      </c>
      <c r="C77" s="14">
        <v>3</v>
      </c>
      <c r="D77" s="14">
        <v>7</v>
      </c>
      <c r="E77" s="14">
        <v>7</v>
      </c>
      <c r="F77" s="14">
        <v>5</v>
      </c>
      <c r="G77" s="14">
        <v>4</v>
      </c>
      <c r="H77" s="14">
        <v>5</v>
      </c>
      <c r="I77" s="14">
        <v>1</v>
      </c>
      <c r="J77" s="20">
        <v>0</v>
      </c>
      <c r="K77" s="13">
        <v>185</v>
      </c>
    </row>
    <row r="78" spans="1:11" ht="11.25" customHeight="1">
      <c r="A78" s="12" t="s">
        <v>14</v>
      </c>
      <c r="B78" s="13">
        <v>217</v>
      </c>
      <c r="C78" s="14">
        <v>18</v>
      </c>
      <c r="D78" s="14">
        <v>66</v>
      </c>
      <c r="E78" s="14">
        <v>19</v>
      </c>
      <c r="F78" s="14">
        <v>77</v>
      </c>
      <c r="G78" s="14">
        <v>17</v>
      </c>
      <c r="H78" s="14">
        <v>7</v>
      </c>
      <c r="I78" s="14">
        <v>13</v>
      </c>
      <c r="J78" s="20">
        <v>0</v>
      </c>
      <c r="K78" s="13">
        <v>3793</v>
      </c>
    </row>
    <row r="79" spans="1:11" ht="11.25" customHeight="1">
      <c r="A79" s="12" t="s">
        <v>15</v>
      </c>
      <c r="B79" s="13">
        <v>327</v>
      </c>
      <c r="C79" s="14">
        <v>27</v>
      </c>
      <c r="D79" s="14">
        <v>100</v>
      </c>
      <c r="E79" s="14">
        <v>14</v>
      </c>
      <c r="F79" s="14">
        <v>131</v>
      </c>
      <c r="G79" s="14">
        <v>23</v>
      </c>
      <c r="H79" s="14">
        <v>8</v>
      </c>
      <c r="I79" s="14">
        <v>23</v>
      </c>
      <c r="J79" s="20">
        <v>0</v>
      </c>
      <c r="K79" s="13">
        <v>6252</v>
      </c>
    </row>
    <row r="80" spans="1:11" ht="11.25" customHeight="1">
      <c r="A80" s="12" t="s">
        <v>16</v>
      </c>
      <c r="B80" s="13">
        <v>1040303.8717199765</v>
      </c>
      <c r="C80" s="14">
        <v>75631.36321565518</v>
      </c>
      <c r="D80" s="14">
        <v>259805.5124830214</v>
      </c>
      <c r="E80" s="14">
        <v>16720.156743956824</v>
      </c>
      <c r="F80" s="14">
        <v>548249.25173993</v>
      </c>
      <c r="G80" s="14">
        <v>56302.81393867273</v>
      </c>
      <c r="H80" s="14">
        <v>2073.4917601240486</v>
      </c>
      <c r="I80" s="14">
        <f>13564/166.386*1000</f>
        <v>81521.28183861624</v>
      </c>
      <c r="J80" s="20">
        <v>0</v>
      </c>
      <c r="K80" s="13">
        <v>46385260.779152095</v>
      </c>
    </row>
    <row r="81" spans="1:11" ht="11.25" customHeight="1">
      <c r="A81" s="12" t="s">
        <v>17</v>
      </c>
      <c r="B81" s="13">
        <f>SUM(C81:J81)</f>
        <v>1238211.1377085813</v>
      </c>
      <c r="C81" s="14">
        <v>666083.6849254144</v>
      </c>
      <c r="D81" s="14">
        <v>4207.084730686476</v>
      </c>
      <c r="E81" s="20">
        <v>0</v>
      </c>
      <c r="F81" s="14">
        <v>434153.11384371284</v>
      </c>
      <c r="G81" s="20">
        <v>0</v>
      </c>
      <c r="H81" s="14">
        <v>1202.0242087675645</v>
      </c>
      <c r="I81" s="14">
        <v>132565.23</v>
      </c>
      <c r="J81" s="20">
        <v>0</v>
      </c>
      <c r="K81" s="13">
        <v>63862782.926448144</v>
      </c>
    </row>
    <row r="82" spans="1:11" ht="11.25" customHeight="1">
      <c r="A82" s="12" t="s">
        <v>18</v>
      </c>
      <c r="B82" s="13">
        <v>23400833.002776675</v>
      </c>
      <c r="C82" s="14">
        <v>2325622.3480340894</v>
      </c>
      <c r="D82" s="14">
        <v>6931520.680826512</v>
      </c>
      <c r="E82" s="14">
        <v>389804.43066123355</v>
      </c>
      <c r="F82" s="14">
        <v>7936809.58734509</v>
      </c>
      <c r="G82" s="14">
        <v>1842823.3144615532</v>
      </c>
      <c r="H82" s="14">
        <v>90596.56461481134</v>
      </c>
      <c r="I82" s="14">
        <f>646187/166.386*1000</f>
        <v>3883662.086954431</v>
      </c>
      <c r="J82" s="20">
        <v>0</v>
      </c>
      <c r="K82" s="13">
        <v>459976843.0036181</v>
      </c>
    </row>
    <row r="83" spans="1:11" ht="11.25" customHeight="1">
      <c r="A83" s="12"/>
      <c r="B83" s="13"/>
      <c r="C83" s="14"/>
      <c r="D83" s="14"/>
      <c r="E83" s="14"/>
      <c r="F83" s="14"/>
      <c r="G83" s="14"/>
      <c r="H83" s="14"/>
      <c r="J83" s="14"/>
      <c r="K83" s="13"/>
    </row>
    <row r="84" spans="1:11" ht="11.25" customHeight="1">
      <c r="A84" s="16" t="s">
        <v>21</v>
      </c>
      <c r="B84" s="13"/>
      <c r="C84" s="14"/>
      <c r="D84" s="14"/>
      <c r="E84" s="14"/>
      <c r="F84" s="14"/>
      <c r="G84" s="14"/>
      <c r="H84" s="14"/>
      <c r="I84" s="14"/>
      <c r="J84" s="14"/>
      <c r="K84" s="13"/>
    </row>
    <row r="85" spans="1:11" ht="11.25" customHeight="1">
      <c r="A85" s="12" t="s">
        <v>13</v>
      </c>
      <c r="B85" s="13">
        <v>661</v>
      </c>
      <c r="C85" s="14">
        <v>143</v>
      </c>
      <c r="D85" s="14">
        <v>82</v>
      </c>
      <c r="E85" s="14">
        <v>62</v>
      </c>
      <c r="F85" s="14">
        <v>101</v>
      </c>
      <c r="G85" s="14">
        <v>87</v>
      </c>
      <c r="H85" s="14">
        <v>66</v>
      </c>
      <c r="I85" s="14">
        <v>68</v>
      </c>
      <c r="J85" s="14">
        <v>52</v>
      </c>
      <c r="K85" s="13">
        <v>3485</v>
      </c>
    </row>
    <row r="86" spans="1:11" ht="11.25" customHeight="1">
      <c r="A86" s="12" t="s">
        <v>14</v>
      </c>
      <c r="B86" s="13">
        <v>2935</v>
      </c>
      <c r="C86" s="14">
        <v>699</v>
      </c>
      <c r="D86" s="14">
        <v>356</v>
      </c>
      <c r="E86" s="14">
        <v>275</v>
      </c>
      <c r="F86" s="14">
        <v>433</v>
      </c>
      <c r="G86" s="14">
        <v>259</v>
      </c>
      <c r="H86" s="14">
        <v>265</v>
      </c>
      <c r="I86" s="14">
        <v>389</v>
      </c>
      <c r="J86" s="14">
        <v>259</v>
      </c>
      <c r="K86" s="13">
        <v>21735</v>
      </c>
    </row>
    <row r="87" spans="1:11" ht="11.25" customHeight="1">
      <c r="A87" s="12" t="s">
        <v>15</v>
      </c>
      <c r="B87" s="13">
        <v>4536</v>
      </c>
      <c r="C87" s="14">
        <v>1154</v>
      </c>
      <c r="D87" s="14">
        <v>531</v>
      </c>
      <c r="E87" s="14">
        <v>442</v>
      </c>
      <c r="F87" s="14">
        <v>642</v>
      </c>
      <c r="G87" s="14">
        <v>339</v>
      </c>
      <c r="H87" s="14">
        <v>400</v>
      </c>
      <c r="I87" s="14">
        <v>629</v>
      </c>
      <c r="J87" s="14">
        <v>399</v>
      </c>
      <c r="K87" s="13">
        <v>34115</v>
      </c>
    </row>
    <row r="88" spans="1:11" ht="11.25" customHeight="1">
      <c r="A88" s="12" t="s">
        <v>16</v>
      </c>
      <c r="B88" s="13">
        <v>24026011.80387773</v>
      </c>
      <c r="C88" s="14">
        <v>6929627.492697703</v>
      </c>
      <c r="D88" s="14">
        <v>2555461.3969925353</v>
      </c>
      <c r="E88" s="14">
        <v>2624048.8983448124</v>
      </c>
      <c r="F88" s="14">
        <v>3163607.5150553533</v>
      </c>
      <c r="G88" s="14">
        <v>1616133.5689300783</v>
      </c>
      <c r="H88" s="14">
        <v>1555214.9820297381</v>
      </c>
      <c r="I88" s="14">
        <f>548126/166.386*1000</f>
        <v>3294303.6072746506</v>
      </c>
      <c r="J88" s="14">
        <v>2287614.342552859</v>
      </c>
      <c r="K88" s="13">
        <v>171929633.50281876</v>
      </c>
    </row>
    <row r="89" spans="1:11" ht="11.25" customHeight="1">
      <c r="A89" s="12" t="s">
        <v>17</v>
      </c>
      <c r="B89" s="13">
        <f>SUM(C89:J89)</f>
        <v>10117792.37220211</v>
      </c>
      <c r="C89" s="14">
        <v>3185424.2544444846</v>
      </c>
      <c r="D89" s="14">
        <v>1646959.4797639225</v>
      </c>
      <c r="E89" s="14">
        <v>1257389.4438233986</v>
      </c>
      <c r="F89" s="14">
        <v>765635.3298955441</v>
      </c>
      <c r="G89" s="14">
        <v>321884.0527448223</v>
      </c>
      <c r="H89" s="14">
        <v>894209.8493863667</v>
      </c>
      <c r="I89" s="14">
        <f>I97-I81</f>
        <v>1768466.1067711227</v>
      </c>
      <c r="J89" s="14">
        <v>277823.85537244723</v>
      </c>
      <c r="K89" s="13">
        <v>92720986.14066087</v>
      </c>
    </row>
    <row r="90" spans="1:11" ht="11.25" customHeight="1">
      <c r="A90" s="12" t="s">
        <v>18</v>
      </c>
      <c r="B90" s="13">
        <v>349857001.190004</v>
      </c>
      <c r="C90" s="14">
        <v>197154556.27276334</v>
      </c>
      <c r="D90" s="14">
        <v>21157711.58631135</v>
      </c>
      <c r="E90" s="14">
        <v>17710234.034113448</v>
      </c>
      <c r="F90" s="14">
        <v>27461715.528950755</v>
      </c>
      <c r="G90" s="14">
        <v>13617798.372459222</v>
      </c>
      <c r="H90" s="14">
        <v>12869243.806570264</v>
      </c>
      <c r="I90" s="14">
        <f>6483699/166.386*1000</f>
        <v>38967815.80181025</v>
      </c>
      <c r="J90" s="14">
        <v>20917925.78702535</v>
      </c>
      <c r="K90" s="13">
        <v>1691591642.3256764</v>
      </c>
    </row>
    <row r="91" spans="1:11" ht="11.25" customHeight="1">
      <c r="A91" s="12"/>
      <c r="B91" s="13"/>
      <c r="C91" s="14"/>
      <c r="D91" s="14"/>
      <c r="E91" s="14"/>
      <c r="F91" s="14"/>
      <c r="G91" s="14"/>
      <c r="H91" s="14"/>
      <c r="J91" s="14"/>
      <c r="K91" s="13"/>
    </row>
    <row r="92" spans="1:11" ht="11.25" customHeight="1">
      <c r="A92" s="16" t="s">
        <v>22</v>
      </c>
      <c r="B92" s="13"/>
      <c r="C92" s="14"/>
      <c r="D92" s="14"/>
      <c r="E92" s="14"/>
      <c r="F92" s="14"/>
      <c r="G92" s="14"/>
      <c r="H92" s="14"/>
      <c r="I92" s="14"/>
      <c r="J92" s="14"/>
      <c r="K92" s="13"/>
    </row>
    <row r="93" spans="1:11" s="3" customFormat="1" ht="11.25" customHeight="1">
      <c r="A93" s="16" t="s">
        <v>13</v>
      </c>
      <c r="B93" s="13">
        <v>709</v>
      </c>
      <c r="C93" s="13">
        <v>146</v>
      </c>
      <c r="D93" s="13">
        <v>89</v>
      </c>
      <c r="E93" s="13">
        <v>73</v>
      </c>
      <c r="F93" s="13">
        <v>106</v>
      </c>
      <c r="G93" s="13">
        <v>100</v>
      </c>
      <c r="H93" s="13">
        <v>71</v>
      </c>
      <c r="I93" s="13">
        <v>69</v>
      </c>
      <c r="J93" s="13">
        <v>55</v>
      </c>
      <c r="K93" s="13">
        <v>3764</v>
      </c>
    </row>
    <row r="94" spans="1:11" s="3" customFormat="1" ht="11.25" customHeight="1">
      <c r="A94" s="16" t="s">
        <v>14</v>
      </c>
      <c r="B94" s="13">
        <v>5252</v>
      </c>
      <c r="C94" s="13">
        <v>717</v>
      </c>
      <c r="D94" s="13">
        <v>422</v>
      </c>
      <c r="E94" s="13">
        <v>820</v>
      </c>
      <c r="F94" s="13">
        <v>510</v>
      </c>
      <c r="G94" s="13">
        <v>1404</v>
      </c>
      <c r="H94" s="13">
        <v>272</v>
      </c>
      <c r="I94" s="13">
        <v>402</v>
      </c>
      <c r="J94" s="13">
        <v>705</v>
      </c>
      <c r="K94" s="13">
        <v>44605</v>
      </c>
    </row>
    <row r="95" spans="1:11" s="3" customFormat="1" ht="11.25" customHeight="1">
      <c r="A95" s="16" t="s">
        <v>15</v>
      </c>
      <c r="B95" s="13">
        <v>8640</v>
      </c>
      <c r="C95" s="13">
        <v>1181</v>
      </c>
      <c r="D95" s="13">
        <v>631</v>
      </c>
      <c r="E95" s="13">
        <v>1403</v>
      </c>
      <c r="F95" s="13">
        <v>773</v>
      </c>
      <c r="G95" s="13">
        <v>2406</v>
      </c>
      <c r="H95" s="13">
        <v>407</v>
      </c>
      <c r="I95" s="13">
        <v>652</v>
      </c>
      <c r="J95" s="13">
        <v>1185</v>
      </c>
      <c r="K95" s="13">
        <v>68867</v>
      </c>
    </row>
    <row r="96" spans="1:11" s="3" customFormat="1" ht="11.25" customHeight="1">
      <c r="A96" s="16" t="s">
        <v>16</v>
      </c>
      <c r="B96" s="13">
        <v>51687028.956763186</v>
      </c>
      <c r="C96" s="13">
        <v>7005258.855913358</v>
      </c>
      <c r="D96" s="13">
        <v>2815266.909475557</v>
      </c>
      <c r="E96" s="13">
        <v>5779873.306648397</v>
      </c>
      <c r="F96" s="13">
        <v>3711856.7667952836</v>
      </c>
      <c r="G96" s="13">
        <v>12916363.155553952</v>
      </c>
      <c r="H96" s="13">
        <v>1557288.4737898621</v>
      </c>
      <c r="I96" s="13">
        <v>3375824.88911326</v>
      </c>
      <c r="J96" s="13">
        <v>14525296.599473514</v>
      </c>
      <c r="K96" s="13">
        <v>308075613.33285254</v>
      </c>
    </row>
    <row r="97" spans="1:11" s="3" customFormat="1" ht="11.25" customHeight="1">
      <c r="A97" s="16" t="s">
        <v>17</v>
      </c>
      <c r="B97" s="13">
        <v>22994675.03275516</v>
      </c>
      <c r="C97" s="13">
        <v>3851507.9393698988</v>
      </c>
      <c r="D97" s="13">
        <v>1651166.5644946091</v>
      </c>
      <c r="E97" s="13">
        <v>2463314.221148414</v>
      </c>
      <c r="F97" s="13">
        <v>1199788.443739257</v>
      </c>
      <c r="G97" s="13">
        <v>9759474.95582561</v>
      </c>
      <c r="H97" s="13">
        <v>895411.8735951342</v>
      </c>
      <c r="I97" s="13">
        <v>1901031.3367711226</v>
      </c>
      <c r="J97" s="13">
        <v>1272979.697811114</v>
      </c>
      <c r="K97" s="13">
        <v>309036367.2424363</v>
      </c>
    </row>
    <row r="98" spans="1:11" s="3" customFormat="1" ht="11.25" customHeight="1">
      <c r="A98" s="16" t="s">
        <v>18</v>
      </c>
      <c r="B98" s="13">
        <v>545649069.0322503</v>
      </c>
      <c r="C98" s="13">
        <v>199480178.62079743</v>
      </c>
      <c r="D98" s="13">
        <v>28089232.26713786</v>
      </c>
      <c r="E98" s="13">
        <v>46606805.861070044</v>
      </c>
      <c r="F98" s="13">
        <v>35398525.116295844</v>
      </c>
      <c r="G98" s="13">
        <v>95212668.1331362</v>
      </c>
      <c r="H98" s="13">
        <v>12959840.371185075</v>
      </c>
      <c r="I98" s="13">
        <v>42851477.88876468</v>
      </c>
      <c r="J98" s="13">
        <v>85050352.79410528</v>
      </c>
      <c r="K98" s="13">
        <v>3114233433.1013427</v>
      </c>
    </row>
    <row r="99" spans="1:11" ht="11.25" customHeight="1" thickBot="1">
      <c r="A99" s="22"/>
      <c r="B99" s="23"/>
      <c r="C99" s="24"/>
      <c r="D99" s="24"/>
      <c r="E99" s="24"/>
      <c r="F99" s="24"/>
      <c r="G99" s="24"/>
      <c r="H99" s="24"/>
      <c r="I99" s="24"/>
      <c r="J99" s="24"/>
      <c r="K99" s="23"/>
    </row>
    <row r="101" ht="11.25" customHeight="1">
      <c r="A101" s="25" t="s">
        <v>24</v>
      </c>
    </row>
    <row r="102" ht="11.25" customHeight="1">
      <c r="A102" s="25"/>
    </row>
    <row r="103" ht="11.25" customHeight="1">
      <c r="A103" s="1" t="s">
        <v>23</v>
      </c>
    </row>
  </sheetData>
  <printOptions/>
  <pageMargins left="0.5905511811023623" right="0.3937007874015748" top="0.984251968503937" bottom="0.984251968503937" header="0.5118110236220472" footer="0.511811023622047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rbohorquez</dc:creator>
  <cp:keywords/>
  <dc:description/>
  <cp:lastModifiedBy>IEA</cp:lastModifiedBy>
  <dcterms:created xsi:type="dcterms:W3CDTF">2003-02-24T11:45:39Z</dcterms:created>
  <dcterms:modified xsi:type="dcterms:W3CDTF">2004-05-13T07:09:17Z</dcterms:modified>
  <cp:category/>
  <cp:version/>
  <cp:contentType/>
  <cp:contentStatus/>
</cp:coreProperties>
</file>