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<sst xmlns="http://schemas.openxmlformats.org/spreadsheetml/2006/main" count="32" uniqueCount="26">
  <si>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9. Transporte y comunicaciones</t>
  </si>
  <si>
    <t>9.5. Comunicaciones</t>
  </si>
  <si>
    <t>1994</t>
  </si>
  <si>
    <t>1995</t>
  </si>
  <si>
    <t>1996</t>
  </si>
  <si>
    <t>1997</t>
  </si>
  <si>
    <t>1998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</si>
  <si>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</si>
  <si>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</si>
  <si>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</si>
  <si>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</si>
  <si>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</si>
  <si>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</si>
  <si>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</si>
  <si>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</si>
  <si>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</si>
  <si>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</si>
  <si>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1999</t>
  </si>
  <si>
    <t>2000</t>
  </si>
  <si>
    <t>9.5.4. Evolución del número de radioaficionados</t>
  </si>
  <si>
    <t xml:space="preserve">                         FUENTES: Años 1988-1999: Ministerio de Fomento. Secretaría General de Comunicaciones</t>
  </si>
  <si>
    <t>9.5.4.G. Evolución del número de radioaficionados</t>
  </si>
  <si>
    <t>2001</t>
  </si>
  <si>
    <t xml:space="preserve">                                                Años 2000-2001: Ministerio de Ciencia y Tecnología. Secretaría de Estado de Telecomunicaciones y para la Sociedad de la Información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</si>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</sst>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;\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7"/>
      <color indexed="8"/>
      <name val="Arial"/>
      <family val="2"/>
    </font>
    <font>
      <sz val="15.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right" vertical="center"/>
      <protection/>
    </xf>
    <xf numFmtId="49" fontId="2" fillId="2" borderId="1" xfId="0" applyNumberFormat="1" applyFont="1" applyFill="1" applyBorder="1" applyAlignment="1" quotePrefix="1">
      <alignment horizontal="right" vertical="center"/>
    </xf>
    <xf numFmtId="164" fontId="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Alignment="1" applyProtection="1">
      <alignment horizontal="right"/>
      <protection/>
    </xf>
    <xf numFmtId="164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 applyProtection="1">
      <alignment horizontal="right"/>
      <protection/>
    </xf>
    <xf numFmtId="164" fontId="5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3" fontId="7" fillId="2" borderId="0" xfId="0" applyNumberFormat="1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475"/>
          <c:w val="0.8075"/>
          <c:h val="0.9305"/>
        </c:manualLayout>
      </c:layout>
      <c:lineChart>
        <c:grouping val="standard"/>
        <c:varyColors val="0"/>
        <c:ser>
          <c:idx val="1"/>
          <c:order val="1"/>
          <c:tx>
            <c:strRef>
              <c:f>A!$A$26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A!$B$26:$O$26</c:f>
              <c:numCache>
                <c:ptCount val="14"/>
                <c:pt idx="0">
                  <c:v>40893</c:v>
                </c:pt>
                <c:pt idx="1">
                  <c:v>41222</c:v>
                </c:pt>
                <c:pt idx="2">
                  <c:v>42455</c:v>
                </c:pt>
                <c:pt idx="3">
                  <c:v>46799</c:v>
                </c:pt>
                <c:pt idx="4">
                  <c:v>51216</c:v>
                </c:pt>
                <c:pt idx="5">
                  <c:v>52373</c:v>
                </c:pt>
                <c:pt idx="6">
                  <c:v>64594</c:v>
                </c:pt>
                <c:pt idx="7">
                  <c:v>59108</c:v>
                </c:pt>
                <c:pt idx="8">
                  <c:v>60749</c:v>
                </c:pt>
                <c:pt idx="9">
                  <c:v>59132</c:v>
                </c:pt>
                <c:pt idx="10">
                  <c:v>58906</c:v>
                </c:pt>
                <c:pt idx="11">
                  <c:v>58920</c:v>
                </c:pt>
                <c:pt idx="12">
                  <c:v>58435</c:v>
                </c:pt>
                <c:pt idx="13">
                  <c:v>57303</c:v>
                </c:pt>
              </c:numCache>
            </c:numRef>
          </c:val>
          <c:smooth val="0"/>
        </c:ser>
        <c:axId val="50265407"/>
        <c:axId val="49735480"/>
      </c:lineChar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A!$B$15:$O$15</c:f>
              <c:numCache>
                <c:ptCount val="14"/>
                <c:pt idx="0">
                  <c:v>7495</c:v>
                </c:pt>
                <c:pt idx="1">
                  <c:v>7261</c:v>
                </c:pt>
                <c:pt idx="2">
                  <c:v>7312</c:v>
                </c:pt>
                <c:pt idx="3">
                  <c:v>8057</c:v>
                </c:pt>
                <c:pt idx="4">
                  <c:v>8845</c:v>
                </c:pt>
                <c:pt idx="5">
                  <c:v>8918</c:v>
                </c:pt>
                <c:pt idx="6">
                  <c:v>7844</c:v>
                </c:pt>
                <c:pt idx="7">
                  <c:v>9408</c:v>
                </c:pt>
                <c:pt idx="8">
                  <c:v>9516</c:v>
                </c:pt>
                <c:pt idx="9">
                  <c:v>9260</c:v>
                </c:pt>
                <c:pt idx="10">
                  <c:v>9213</c:v>
                </c:pt>
                <c:pt idx="11">
                  <c:v>9179</c:v>
                </c:pt>
                <c:pt idx="12">
                  <c:v>9161</c:v>
                </c:pt>
                <c:pt idx="13">
                  <c:v>9048</c:v>
                </c:pt>
              </c:numCache>
            </c:numRef>
          </c:val>
          <c:smooth val="0"/>
        </c:ser>
        <c:axId val="44966137"/>
        <c:axId val="2042050"/>
      </c:lineChart>
      <c:catAx>
        <c:axId val="502654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735480"/>
        <c:crossesAt val="30000"/>
        <c:auto val="1"/>
        <c:lblOffset val="100"/>
        <c:noMultiLvlLbl val="0"/>
      </c:catAx>
      <c:valAx>
        <c:axId val="49735480"/>
        <c:scaling>
          <c:orientation val="minMax"/>
          <c:min val="3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265407"/>
        <c:crossesAt val="1"/>
        <c:crossBetween val="between"/>
        <c:dispUnits/>
      </c:valAx>
      <c:catAx>
        <c:axId val="44966137"/>
        <c:scaling>
          <c:orientation val="minMax"/>
        </c:scaling>
        <c:axPos val="b"/>
        <c:delete val="1"/>
        <c:majorTickMark val="in"/>
        <c:minorTickMark val="none"/>
        <c:tickLblPos val="nextTo"/>
        <c:crossAx val="2042050"/>
        <c:crossesAt val="4000"/>
        <c:auto val="1"/>
        <c:lblOffset val="100"/>
        <c:noMultiLvlLbl val="0"/>
      </c:catAx>
      <c:valAx>
        <c:axId val="2042050"/>
        <c:scaling>
          <c:orientation val="minMax"/>
          <c:max val="12000"/>
          <c:min val="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966137"/>
        <c:crosses val="max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0275"/>
          <c:w val="0.13025"/>
          <c:h val="0.2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95250</xdr:rowOff>
    </xdr:from>
    <xdr:to>
      <xdr:col>7</xdr:col>
      <xdr:colOff>590550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52425" y="2314575"/>
        <a:ext cx="55721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11" width="8.7109375" style="3" customWidth="1"/>
    <col min="12" max="15" width="7.7109375" style="3" customWidth="1"/>
    <col min="16" max="16384" width="11.421875" style="3" customWidth="1"/>
  </cols>
  <sheetData>
    <row r="1" ht="18.75" customHeight="1">
      <c r="A1" s="25" t="s">
        <v>24</v>
      </c>
    </row>
    <row r="2" ht="15" customHeight="1">
      <c r="A2" s="26" t="s">
        <v>25</v>
      </c>
    </row>
    <row r="3" ht="10.5" customHeight="1">
      <c r="A3" s="27"/>
    </row>
    <row r="4" ht="10.5" customHeight="1">
      <c r="A4" s="27"/>
    </row>
    <row r="5" ht="10.5" customHeight="1">
      <c r="A5" s="27"/>
    </row>
    <row r="6" spans="1:11" ht="15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25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8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5" ht="30" customHeight="1" thickBot="1">
      <c r="A13" s="9"/>
      <c r="B13" s="10">
        <v>1988</v>
      </c>
      <c r="C13" s="10">
        <v>1989</v>
      </c>
      <c r="D13" s="10">
        <v>1990</v>
      </c>
      <c r="E13" s="9">
        <v>1991</v>
      </c>
      <c r="F13" s="9">
        <v>1992</v>
      </c>
      <c r="G13" s="9">
        <v>1993</v>
      </c>
      <c r="H13" s="9" t="s">
        <v>2</v>
      </c>
      <c r="I13" s="9" t="s">
        <v>3</v>
      </c>
      <c r="J13" s="11" t="s">
        <v>4</v>
      </c>
      <c r="K13" s="9" t="s">
        <v>5</v>
      </c>
      <c r="L13" s="9" t="s">
        <v>6</v>
      </c>
      <c r="M13" s="9" t="s">
        <v>17</v>
      </c>
      <c r="N13" s="9" t="s">
        <v>18</v>
      </c>
      <c r="O13" s="9" t="s">
        <v>22</v>
      </c>
    </row>
    <row r="14" spans="1:11" ht="12.7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2.75">
      <c r="A15" s="13" t="s">
        <v>7</v>
      </c>
      <c r="B15" s="14">
        <f aca="true" t="shared" si="0" ref="B15:N15">SUM(B17:B24)</f>
        <v>7495</v>
      </c>
      <c r="C15" s="14">
        <f t="shared" si="0"/>
        <v>7261</v>
      </c>
      <c r="D15" s="14">
        <f t="shared" si="0"/>
        <v>7312</v>
      </c>
      <c r="E15" s="14">
        <f t="shared" si="0"/>
        <v>8057</v>
      </c>
      <c r="F15" s="14">
        <f t="shared" si="0"/>
        <v>8845</v>
      </c>
      <c r="G15" s="14">
        <f t="shared" si="0"/>
        <v>8918</v>
      </c>
      <c r="H15" s="14">
        <f t="shared" si="0"/>
        <v>7844</v>
      </c>
      <c r="I15" s="14">
        <f t="shared" si="0"/>
        <v>9408</v>
      </c>
      <c r="J15" s="14">
        <f t="shared" si="0"/>
        <v>9516</v>
      </c>
      <c r="K15" s="14">
        <f t="shared" si="0"/>
        <v>9260</v>
      </c>
      <c r="L15" s="14">
        <f t="shared" si="0"/>
        <v>9213</v>
      </c>
      <c r="M15" s="14">
        <f t="shared" si="0"/>
        <v>9179</v>
      </c>
      <c r="N15" s="14">
        <f t="shared" si="0"/>
        <v>9161</v>
      </c>
      <c r="O15" s="14">
        <f>SUM(O17:O24)</f>
        <v>9048</v>
      </c>
    </row>
    <row r="16" spans="1:11" ht="12.75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5" ht="12.75">
      <c r="A17" s="4" t="s">
        <v>8</v>
      </c>
      <c r="B17" s="15">
        <v>595</v>
      </c>
      <c r="C17" s="15">
        <v>603</v>
      </c>
      <c r="D17" s="15">
        <v>546</v>
      </c>
      <c r="E17" s="15">
        <v>574</v>
      </c>
      <c r="F17" s="15">
        <v>607</v>
      </c>
      <c r="G17" s="15">
        <v>568</v>
      </c>
      <c r="H17" s="12">
        <f>SUM(323+240+35)</f>
        <v>598</v>
      </c>
      <c r="I17" s="15">
        <v>618</v>
      </c>
      <c r="J17" s="15">
        <v>635</v>
      </c>
      <c r="K17" s="15">
        <v>634</v>
      </c>
      <c r="L17" s="15">
        <f>312+272+37</f>
        <v>621</v>
      </c>
      <c r="M17" s="15">
        <f>312+272+36</f>
        <v>620</v>
      </c>
      <c r="N17" s="15">
        <v>618</v>
      </c>
      <c r="O17" s="15">
        <v>617</v>
      </c>
    </row>
    <row r="18" spans="1:15" ht="12.75">
      <c r="A18" s="4" t="s">
        <v>9</v>
      </c>
      <c r="B18" s="15">
        <v>1104</v>
      </c>
      <c r="C18" s="15">
        <v>915</v>
      </c>
      <c r="D18" s="15">
        <v>827</v>
      </c>
      <c r="E18" s="15">
        <v>1217</v>
      </c>
      <c r="F18" s="15">
        <v>1381</v>
      </c>
      <c r="G18" s="15">
        <v>1377</v>
      </c>
      <c r="H18" s="12">
        <f>SUM(556+555+111)</f>
        <v>1222</v>
      </c>
      <c r="I18" s="15">
        <v>1245</v>
      </c>
      <c r="J18" s="15">
        <v>1272</v>
      </c>
      <c r="K18" s="15">
        <v>1256</v>
      </c>
      <c r="L18" s="15">
        <f>544+577+124</f>
        <v>1245</v>
      </c>
      <c r="M18" s="15">
        <f>551+569+124</f>
        <v>1244</v>
      </c>
      <c r="N18" s="15">
        <v>1231</v>
      </c>
      <c r="O18" s="15">
        <v>1227</v>
      </c>
    </row>
    <row r="19" spans="1:15" ht="12.75">
      <c r="A19" s="4" t="s">
        <v>10</v>
      </c>
      <c r="B19" s="15">
        <v>1194</v>
      </c>
      <c r="C19" s="15">
        <v>1167</v>
      </c>
      <c r="D19" s="15">
        <v>1208</v>
      </c>
      <c r="E19" s="15">
        <v>1243</v>
      </c>
      <c r="F19" s="15">
        <v>1327</v>
      </c>
      <c r="G19" s="15">
        <v>1233</v>
      </c>
      <c r="H19" s="12">
        <f>SUM(458+805+34)</f>
        <v>1297</v>
      </c>
      <c r="I19" s="15">
        <v>1313</v>
      </c>
      <c r="J19" s="15">
        <v>1300</v>
      </c>
      <c r="K19" s="15">
        <v>1293</v>
      </c>
      <c r="L19" s="15">
        <f>400+814+51</f>
        <v>1265</v>
      </c>
      <c r="M19" s="15">
        <f>397+790+44</f>
        <v>1231</v>
      </c>
      <c r="N19" s="15">
        <v>1228</v>
      </c>
      <c r="O19" s="15">
        <v>1189</v>
      </c>
    </row>
    <row r="20" spans="1:15" ht="12.75">
      <c r="A20" s="4" t="s">
        <v>11</v>
      </c>
      <c r="B20" s="15">
        <v>945</v>
      </c>
      <c r="C20" s="15">
        <v>938</v>
      </c>
      <c r="D20" s="15">
        <v>947</v>
      </c>
      <c r="E20" s="15">
        <v>972</v>
      </c>
      <c r="F20" s="15">
        <v>1024</v>
      </c>
      <c r="G20" s="15">
        <v>1024</v>
      </c>
      <c r="H20" s="12">
        <f>SUM(552+539+41)</f>
        <v>1132</v>
      </c>
      <c r="I20" s="15">
        <v>1183</v>
      </c>
      <c r="J20" s="15">
        <v>1202</v>
      </c>
      <c r="K20" s="15">
        <v>1166</v>
      </c>
      <c r="L20" s="15">
        <f>507+595+49</f>
        <v>1151</v>
      </c>
      <c r="M20" s="15">
        <f>510+587+46</f>
        <v>1143</v>
      </c>
      <c r="N20" s="15">
        <v>1127</v>
      </c>
      <c r="O20" s="15">
        <v>1109</v>
      </c>
    </row>
    <row r="21" spans="1:15" ht="12.75">
      <c r="A21" s="4" t="s">
        <v>12</v>
      </c>
      <c r="B21" s="15">
        <v>467</v>
      </c>
      <c r="C21" s="15">
        <v>434</v>
      </c>
      <c r="D21" s="15">
        <v>464</v>
      </c>
      <c r="E21" s="15">
        <v>492</v>
      </c>
      <c r="F21" s="15">
        <v>552</v>
      </c>
      <c r="G21" s="15">
        <v>665</v>
      </c>
      <c r="H21" s="12">
        <f>SUM(83+231+89)</f>
        <v>403</v>
      </c>
      <c r="I21" s="15">
        <v>643</v>
      </c>
      <c r="J21" s="15">
        <v>650</v>
      </c>
      <c r="K21" s="15">
        <v>580</v>
      </c>
      <c r="L21" s="15">
        <f>229+232+117</f>
        <v>578</v>
      </c>
      <c r="M21" s="15">
        <f>230+231+121</f>
        <v>582</v>
      </c>
      <c r="N21" s="15">
        <v>598</v>
      </c>
      <c r="O21" s="15">
        <v>600</v>
      </c>
    </row>
    <row r="22" spans="1:15" ht="12.75">
      <c r="A22" s="4" t="s">
        <v>13</v>
      </c>
      <c r="B22" s="15">
        <v>536</v>
      </c>
      <c r="C22" s="15">
        <v>488</v>
      </c>
      <c r="D22" s="15">
        <v>533</v>
      </c>
      <c r="E22" s="15">
        <v>539</v>
      </c>
      <c r="F22" s="15">
        <v>577</v>
      </c>
      <c r="G22" s="15">
        <v>618</v>
      </c>
      <c r="H22" s="12">
        <f>SUM(776+306+33)</f>
        <v>1115</v>
      </c>
      <c r="I22" s="15">
        <v>692</v>
      </c>
      <c r="J22" s="15">
        <v>727</v>
      </c>
      <c r="K22" s="15">
        <v>713</v>
      </c>
      <c r="L22" s="15">
        <f>321+364+38</f>
        <v>723</v>
      </c>
      <c r="M22" s="15">
        <f>323+364+35</f>
        <v>722</v>
      </c>
      <c r="N22" s="15">
        <v>716</v>
      </c>
      <c r="O22" s="15">
        <v>692</v>
      </c>
    </row>
    <row r="23" spans="1:15" ht="12.75">
      <c r="A23" s="4" t="s">
        <v>14</v>
      </c>
      <c r="B23" s="15">
        <v>1056</v>
      </c>
      <c r="C23" s="15">
        <v>1082</v>
      </c>
      <c r="D23" s="15">
        <v>1105</v>
      </c>
      <c r="E23" s="15">
        <v>1140</v>
      </c>
      <c r="F23" s="15">
        <v>1417</v>
      </c>
      <c r="G23" s="15">
        <v>1384</v>
      </c>
      <c r="H23" s="12">
        <f>SUM(137+455+88)</f>
        <v>680</v>
      </c>
      <c r="I23" s="15">
        <v>1423</v>
      </c>
      <c r="J23" s="15">
        <v>1468</v>
      </c>
      <c r="K23" s="15">
        <v>1377</v>
      </c>
      <c r="L23" s="15">
        <f>759+524+93</f>
        <v>1376</v>
      </c>
      <c r="M23" s="15">
        <f>759+522+93</f>
        <v>1374</v>
      </c>
      <c r="N23" s="15">
        <v>1369</v>
      </c>
      <c r="O23" s="15">
        <v>1356</v>
      </c>
    </row>
    <row r="24" spans="1:15" ht="12.75">
      <c r="A24" s="4" t="s">
        <v>15</v>
      </c>
      <c r="B24" s="15">
        <v>1598</v>
      </c>
      <c r="C24" s="15">
        <v>1634</v>
      </c>
      <c r="D24" s="15">
        <v>1682</v>
      </c>
      <c r="E24" s="15">
        <v>1880</v>
      </c>
      <c r="F24" s="15">
        <v>1960</v>
      </c>
      <c r="G24" s="15">
        <v>2049</v>
      </c>
      <c r="H24" s="12">
        <f>SUM(28+1281+88)</f>
        <v>1397</v>
      </c>
      <c r="I24" s="15">
        <v>2291</v>
      </c>
      <c r="J24" s="15">
        <v>2262</v>
      </c>
      <c r="K24" s="15">
        <v>2241</v>
      </c>
      <c r="L24" s="15">
        <f>793+1378+83</f>
        <v>2254</v>
      </c>
      <c r="M24" s="15">
        <f>796+1382+85</f>
        <v>2263</v>
      </c>
      <c r="N24" s="15">
        <v>2274</v>
      </c>
      <c r="O24" s="15">
        <v>2258</v>
      </c>
    </row>
    <row r="25" spans="1:11" ht="12.75">
      <c r="A25" s="4"/>
      <c r="B25" s="12"/>
      <c r="C25" s="12"/>
      <c r="D25" s="12"/>
      <c r="E25" s="12"/>
      <c r="F25" s="12"/>
      <c r="G25" s="12"/>
      <c r="H25" s="12"/>
      <c r="I25" s="16"/>
      <c r="J25" s="16"/>
      <c r="K25" s="16"/>
    </row>
    <row r="26" spans="1:15" ht="12.75">
      <c r="A26" s="17" t="s">
        <v>16</v>
      </c>
      <c r="B26" s="18">
        <v>40893</v>
      </c>
      <c r="C26" s="18">
        <v>41222</v>
      </c>
      <c r="D26" s="18">
        <v>42455</v>
      </c>
      <c r="E26" s="18">
        <v>46799</v>
      </c>
      <c r="F26" s="18">
        <v>51216</v>
      </c>
      <c r="G26" s="18">
        <v>52373</v>
      </c>
      <c r="H26" s="19">
        <f>SUM(31561+29281+3752)</f>
        <v>64594</v>
      </c>
      <c r="I26" s="20">
        <v>59108</v>
      </c>
      <c r="J26" s="20">
        <v>60749</v>
      </c>
      <c r="K26" s="20">
        <v>59132</v>
      </c>
      <c r="L26" s="20">
        <f>22548+32527+3831</f>
        <v>58906</v>
      </c>
      <c r="M26" s="20">
        <f>22656+32476+3788</f>
        <v>58920</v>
      </c>
      <c r="N26" s="20">
        <v>58435</v>
      </c>
      <c r="O26" s="20">
        <v>57303</v>
      </c>
    </row>
    <row r="27" spans="1:15" ht="13.5" thickBo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23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23" t="s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printOptions horizontalCentered="1"/>
  <pageMargins left="1.1811023622047245" right="1.3779527559055118" top="0.7874015748031497" bottom="0.7874015748031497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>
    <row r="1" ht="18.75" customHeight="1">
      <c r="A1" s="25" t="s">
        <v>24</v>
      </c>
    </row>
    <row r="2" ht="15" customHeight="1">
      <c r="A2" s="26" t="s">
        <v>25</v>
      </c>
    </row>
    <row r="3" ht="10.5" customHeight="1">
      <c r="A3" s="27"/>
    </row>
    <row r="4" ht="10.5" customHeight="1">
      <c r="A4" s="27"/>
    </row>
    <row r="5" ht="10.5" customHeight="1">
      <c r="A5" s="27"/>
    </row>
    <row r="6" ht="15.75">
      <c r="A6" s="1" t="s">
        <v>0</v>
      </c>
    </row>
    <row r="7" ht="12.75">
      <c r="A7" s="4"/>
    </row>
    <row r="8" ht="14.25">
      <c r="A8" s="6" t="s">
        <v>1</v>
      </c>
    </row>
    <row r="9" ht="12.75">
      <c r="A9" s="4"/>
    </row>
    <row r="10" ht="12.75">
      <c r="A10" s="4"/>
    </row>
    <row r="11" ht="15">
      <c r="A11" s="8" t="s">
        <v>21</v>
      </c>
    </row>
    <row r="12" spans="1:8" ht="13.5" thickBot="1">
      <c r="A12" s="24"/>
      <c r="B12" s="24"/>
      <c r="C12" s="24"/>
      <c r="D12" s="24"/>
      <c r="E12" s="24"/>
      <c r="F12" s="24"/>
      <c r="G12" s="24"/>
      <c r="H12" s="24"/>
    </row>
    <row r="33" spans="1:8" ht="13.5" thickBot="1">
      <c r="A33" s="24"/>
      <c r="B33" s="24"/>
      <c r="C33" s="24"/>
      <c r="D33" s="24"/>
      <c r="E33" s="24"/>
      <c r="F33" s="24"/>
      <c r="G33" s="24"/>
      <c r="H33" s="24"/>
    </row>
    <row r="35" ht="12.75">
      <c r="A35" s="23" t="s">
        <v>20</v>
      </c>
    </row>
    <row r="36" ht="12.75">
      <c r="A36" s="23" t="s">
        <v>23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2002-03-01T14:11:34Z</cp:lastPrinted>
  <dcterms:created xsi:type="dcterms:W3CDTF">1999-04-29T09:43:37Z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